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F5D7BB33-411D-43F1-A72A-05748CAEEA69}" xr6:coauthVersionLast="47" xr6:coauthVersionMax="47" xr10:uidLastSave="{00000000-0000-0000-0000-000000000000}"/>
  <bookViews>
    <workbookView xWindow="20370" yWindow="-120" windowWidth="20730" windowHeight="11160" xr2:uid="{255FF914-1057-4E80-923C-D47CAEDD72F4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J2" i="2"/>
  <c r="N2" i="2" s="1"/>
  <c r="M11" i="2"/>
  <c r="L11" i="2"/>
  <c r="K11" i="2"/>
  <c r="I11" i="2"/>
  <c r="G11" i="2"/>
  <c r="F11" i="2"/>
  <c r="C11" i="2"/>
  <c r="H3" i="2"/>
  <c r="J3" i="2"/>
  <c r="N3" i="2" s="1"/>
  <c r="H4" i="2"/>
  <c r="J4" i="2"/>
  <c r="H5" i="2"/>
  <c r="J5" i="2"/>
  <c r="N5" i="2" s="1"/>
  <c r="H6" i="2"/>
  <c r="J6" i="2"/>
  <c r="J11" i="2" l="1"/>
  <c r="H12" i="2"/>
  <c r="H13" i="2"/>
  <c r="N6" i="2"/>
  <c r="N4" i="2"/>
  <c r="M13" i="2" l="1"/>
</calcChain>
</file>

<file path=xl/sharedStrings.xml><?xml version="1.0" encoding="utf-8"?>
<sst xmlns="http://schemas.openxmlformats.org/spreadsheetml/2006/main" count="89" uniqueCount="61">
  <si>
    <t>Parcel Number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</si>
  <si>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</si>
  <si>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</si>
  <si>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</si>
  <si>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</si>
  <si>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</si>
  <si>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</si>
  <si>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</si>
  <si>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</si>
  <si>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</si>
  <si>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</si>
  <si>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Dollars/Acre</t>
  </si>
  <si>
    <t>ECF Area</t>
  </si>
  <si>
    <t>Liber/Page</t>
  </si>
  <si>
    <t>Other Parcels in Sale</t>
  </si>
  <si>
    <t>Land Table</t>
  </si>
  <si>
    <t>Inspected Date</t>
  </si>
  <si>
    <t>Use Code</t>
  </si>
  <si>
    <t>Class</t>
  </si>
  <si>
    <t>Rate Group 1</t>
  </si>
  <si>
    <t>Rate Group 2</t>
  </si>
  <si>
    <t>Rate Group 3</t>
  </si>
  <si>
    <t>35</t>
  </si>
  <si>
    <t>409</t>
  </si>
  <si>
    <t>006-410-000-036-00</t>
  </si>
  <si>
    <t>WD</t>
  </si>
  <si>
    <t>03-ARM'S LENGTH</t>
  </si>
  <si>
    <t>566/164</t>
  </si>
  <si>
    <t>ESS LAKE</t>
  </si>
  <si>
    <t>006-410-000-131-00</t>
  </si>
  <si>
    <t>574/111</t>
  </si>
  <si>
    <t>006-520-000-012-00</t>
  </si>
  <si>
    <t>575/575</t>
  </si>
  <si>
    <t>WEILANDS LONG LK</t>
  </si>
  <si>
    <t>006-520-000-031-00</t>
  </si>
  <si>
    <t>577/419</t>
  </si>
  <si>
    <t>006-520-000-071-00</t>
  </si>
  <si>
    <t>574/327</t>
  </si>
  <si>
    <t>Totals:</t>
  </si>
  <si>
    <t>Sale. Ratio =&gt;</t>
  </si>
  <si>
    <t>Average</t>
  </si>
  <si>
    <t>Std. Dev. =&gt;</t>
  </si>
  <si>
    <t>per FF=&gt;</t>
  </si>
  <si>
    <t>Front Foot</t>
  </si>
  <si>
    <t>Total F/F</t>
  </si>
  <si>
    <t xml:space="preserve"> </t>
  </si>
  <si>
    <t>00002</t>
  </si>
  <si>
    <t>566/130</t>
  </si>
  <si>
    <t>574/197</t>
  </si>
  <si>
    <t>004-109-000-660-00</t>
  </si>
  <si>
    <t>004-250-000-002-00</t>
  </si>
  <si>
    <t>LAKE AVALON MB FRONTAGE</t>
  </si>
  <si>
    <t>LAKE AVALON FRONT</t>
  </si>
  <si>
    <t>408</t>
  </si>
  <si>
    <t>100FF</t>
  </si>
  <si>
    <t>200STD</t>
  </si>
  <si>
    <t>Montmorency Township # 006</t>
  </si>
  <si>
    <t>waterfront sale from  close proximity lakes to calculate front foot values</t>
  </si>
  <si>
    <t xml:space="preserve">Assessor used sale from Neighboring Township and </t>
  </si>
  <si>
    <t>Due to lack of sales data within Hillman township</t>
  </si>
  <si>
    <t>Lake Avalon land $1450 per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</si>
</sst>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#0.00_);[Red]\(#0.00\)"/>
    <numFmt numFmtId="165" formatCode="mm/dd/yy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0" fontId="3" fillId="3" borderId="2" xfId="0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DC60-FF01-4501-864D-2EA47ADF4CD9}">
  <dimension ref="A1:BD17"/>
  <sheetViews>
    <sheetView tabSelected="1" workbookViewId="0">
      <selection activeCell="A14" sqref="A14"/>
    </sheetView>
  </sheetViews>
  <sheetFormatPr defaultRowHeight="15" x14ac:dyDescent="0.25"/>
  <cols>
    <col min="1" max="1" width="30.7109375" customWidth="1"/>
    <col min="2" max="2" width="16.7109375" style="25" customWidth="1"/>
    <col min="3" max="3" width="17.7109375" style="15" customWidth="1"/>
    <col min="4" max="4" width="8.7109375" customWidth="1"/>
    <col min="5" max="5" width="29.85546875" customWidth="1"/>
    <col min="6" max="7" width="17.7109375" style="15" customWidth="1"/>
    <col min="8" max="8" width="18.7109375" style="20" customWidth="1"/>
    <col min="9" max="9" width="17.7109375" style="15" customWidth="1"/>
    <col min="10" max="10" width="18.7109375" style="15" customWidth="1"/>
    <col min="11" max="11" width="20.7109375" style="15" customWidth="1"/>
    <col min="12" max="12" width="14.7109375" style="30" customWidth="1"/>
    <col min="13" max="13" width="16.7109375" style="30" customWidth="1"/>
    <col min="14" max="14" width="17.7109375" style="15" customWidth="1"/>
    <col min="15" max="15" width="20.7109375" style="4" customWidth="1"/>
    <col min="16" max="16" width="13.28515625" customWidth="1"/>
    <col min="17" max="17" width="20.28515625" customWidth="1"/>
    <col min="18" max="18" width="15.7109375" customWidth="1"/>
    <col min="19" max="19" width="20.7109375" customWidth="1"/>
    <col min="20" max="20" width="13.7109375" customWidth="1"/>
    <col min="21" max="24" width="20.7109375" customWidth="1"/>
  </cols>
  <sheetData>
    <row r="1" spans="1:56" x14ac:dyDescent="0.25">
      <c r="A1" s="1" t="s">
        <v>0</v>
      </c>
      <c r="B1" s="24" t="s">
        <v>1</v>
      </c>
      <c r="C1" s="14" t="s">
        <v>2</v>
      </c>
      <c r="D1" s="1" t="s">
        <v>3</v>
      </c>
      <c r="E1" s="1" t="s">
        <v>4</v>
      </c>
      <c r="F1" s="14" t="s">
        <v>5</v>
      </c>
      <c r="G1" s="14" t="s">
        <v>6</v>
      </c>
      <c r="H1" s="19" t="s">
        <v>7</v>
      </c>
      <c r="I1" s="14" t="s">
        <v>8</v>
      </c>
      <c r="J1" s="14" t="s">
        <v>9</v>
      </c>
      <c r="K1" s="14" t="s">
        <v>10</v>
      </c>
      <c r="L1" s="29" t="s">
        <v>43</v>
      </c>
      <c r="M1" s="29" t="s">
        <v>44</v>
      </c>
      <c r="N1" s="14" t="s">
        <v>11</v>
      </c>
      <c r="O1" s="3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t="s">
        <v>24</v>
      </c>
      <c r="B2" s="25">
        <v>43950</v>
      </c>
      <c r="C2" s="15">
        <v>50000</v>
      </c>
      <c r="D2" t="s">
        <v>25</v>
      </c>
      <c r="E2" t="s">
        <v>26</v>
      </c>
      <c r="F2" s="15">
        <v>50000</v>
      </c>
      <c r="G2" s="15">
        <v>33800</v>
      </c>
      <c r="H2" s="20">
        <f>G2/F2*100</f>
        <v>67.600000000000009</v>
      </c>
      <c r="I2" s="15">
        <v>67500</v>
      </c>
      <c r="J2" s="15">
        <f>F2-0</f>
        <v>50000</v>
      </c>
      <c r="K2" s="15">
        <v>67500</v>
      </c>
      <c r="L2" s="30">
        <v>75</v>
      </c>
      <c r="M2" s="30">
        <v>75</v>
      </c>
      <c r="N2" s="15">
        <f>J2/L2</f>
        <v>666.66666666666663</v>
      </c>
      <c r="O2" s="5" t="s">
        <v>22</v>
      </c>
      <c r="P2" t="s">
        <v>27</v>
      </c>
      <c r="R2" t="s">
        <v>28</v>
      </c>
      <c r="S2" s="6">
        <v>42926</v>
      </c>
      <c r="U2" s="7" t="s">
        <v>23</v>
      </c>
    </row>
    <row r="3" spans="1:56" x14ac:dyDescent="0.25">
      <c r="A3" t="s">
        <v>29</v>
      </c>
      <c r="B3" s="25">
        <v>44405</v>
      </c>
      <c r="C3" s="15">
        <v>135000</v>
      </c>
      <c r="D3" t="s">
        <v>25</v>
      </c>
      <c r="E3" t="s">
        <v>26</v>
      </c>
      <c r="F3" s="15">
        <v>135000</v>
      </c>
      <c r="G3" s="15">
        <v>45000</v>
      </c>
      <c r="H3" s="20">
        <f>G3/F3*100</f>
        <v>33.333333333333329</v>
      </c>
      <c r="I3" s="15">
        <v>90570</v>
      </c>
      <c r="J3" s="15">
        <f>F3-0</f>
        <v>135000</v>
      </c>
      <c r="K3" s="15">
        <v>76500</v>
      </c>
      <c r="L3" s="30">
        <v>85</v>
      </c>
      <c r="M3" s="30">
        <v>85</v>
      </c>
      <c r="N3" s="15">
        <f>J3/L3</f>
        <v>1588.2352941176471</v>
      </c>
      <c r="O3" s="5" t="s">
        <v>22</v>
      </c>
      <c r="P3" t="s">
        <v>30</v>
      </c>
      <c r="R3" t="s">
        <v>28</v>
      </c>
      <c r="S3" s="6">
        <v>44501</v>
      </c>
      <c r="U3" s="7" t="s">
        <v>23</v>
      </c>
    </row>
    <row r="4" spans="1:56" x14ac:dyDescent="0.25">
      <c r="A4" t="s">
        <v>31</v>
      </c>
      <c r="B4" s="25">
        <v>44475</v>
      </c>
      <c r="C4" s="15">
        <v>157000</v>
      </c>
      <c r="D4" t="s">
        <v>25</v>
      </c>
      <c r="E4" t="s">
        <v>26</v>
      </c>
      <c r="F4" s="15">
        <v>157000</v>
      </c>
      <c r="G4" s="15">
        <v>61800</v>
      </c>
      <c r="H4" s="20">
        <f>G4/F4*100</f>
        <v>39.363057324840767</v>
      </c>
      <c r="I4" s="15">
        <v>123500</v>
      </c>
      <c r="J4" s="15">
        <f>F4-0</f>
        <v>157000</v>
      </c>
      <c r="K4" s="15">
        <v>123500</v>
      </c>
      <c r="L4" s="30">
        <v>95</v>
      </c>
      <c r="M4" s="30">
        <v>95</v>
      </c>
      <c r="N4" s="15">
        <f>J4/L4</f>
        <v>1652.6315789473683</v>
      </c>
      <c r="O4" s="5" t="s">
        <v>22</v>
      </c>
      <c r="P4" t="s">
        <v>32</v>
      </c>
      <c r="R4" t="s">
        <v>33</v>
      </c>
      <c r="S4" s="6">
        <v>44382</v>
      </c>
      <c r="U4" s="7" t="s">
        <v>23</v>
      </c>
    </row>
    <row r="5" spans="1:56" x14ac:dyDescent="0.25">
      <c r="A5" t="s">
        <v>34</v>
      </c>
      <c r="B5" s="25">
        <v>44579</v>
      </c>
      <c r="C5" s="15">
        <v>167000</v>
      </c>
      <c r="D5" t="s">
        <v>25</v>
      </c>
      <c r="E5" t="s">
        <v>26</v>
      </c>
      <c r="F5" s="15">
        <v>167000</v>
      </c>
      <c r="G5" s="15">
        <v>83200</v>
      </c>
      <c r="H5" s="20">
        <f>G5/F5*100</f>
        <v>49.820359281437128</v>
      </c>
      <c r="I5" s="15">
        <v>166400</v>
      </c>
      <c r="J5" s="15">
        <f>F5-0</f>
        <v>167000</v>
      </c>
      <c r="K5" s="15">
        <v>166400</v>
      </c>
      <c r="L5" s="30">
        <v>128</v>
      </c>
      <c r="M5" s="30">
        <v>128</v>
      </c>
      <c r="N5" s="15">
        <f>J5/L5</f>
        <v>1304.6875</v>
      </c>
      <c r="O5" s="5" t="s">
        <v>22</v>
      </c>
      <c r="P5" t="s">
        <v>35</v>
      </c>
      <c r="R5" t="s">
        <v>33</v>
      </c>
      <c r="S5" s="6">
        <v>44376</v>
      </c>
      <c r="U5" s="7" t="s">
        <v>23</v>
      </c>
    </row>
    <row r="6" spans="1:56" x14ac:dyDescent="0.25">
      <c r="A6" t="s">
        <v>36</v>
      </c>
      <c r="B6" s="25">
        <v>44411</v>
      </c>
      <c r="C6" s="15">
        <v>151000</v>
      </c>
      <c r="D6" t="s">
        <v>25</v>
      </c>
      <c r="E6" t="s">
        <v>26</v>
      </c>
      <c r="F6" s="15">
        <v>151000</v>
      </c>
      <c r="G6" s="15">
        <v>76100</v>
      </c>
      <c r="H6" s="20">
        <f>G6/F6*100</f>
        <v>50.397350993377486</v>
      </c>
      <c r="I6" s="15">
        <v>152100</v>
      </c>
      <c r="J6" s="15">
        <f>F6-0</f>
        <v>151000</v>
      </c>
      <c r="K6" s="15">
        <v>152100</v>
      </c>
      <c r="L6" s="30">
        <v>156</v>
      </c>
      <c r="M6" s="30">
        <v>156</v>
      </c>
      <c r="N6" s="15">
        <f>J6/L6</f>
        <v>967.9487179487179</v>
      </c>
      <c r="O6" s="5" t="s">
        <v>22</v>
      </c>
      <c r="P6" t="s">
        <v>37</v>
      </c>
      <c r="R6" t="s">
        <v>33</v>
      </c>
      <c r="S6" s="6">
        <v>44823</v>
      </c>
      <c r="U6" s="7" t="s">
        <v>23</v>
      </c>
    </row>
    <row r="7" spans="1:56" x14ac:dyDescent="0.25">
      <c r="A7" t="s">
        <v>49</v>
      </c>
      <c r="B7" s="25">
        <v>44004</v>
      </c>
      <c r="C7" s="15">
        <v>257500</v>
      </c>
      <c r="D7" t="s">
        <v>25</v>
      </c>
      <c r="E7" t="s">
        <v>26</v>
      </c>
      <c r="F7" s="15">
        <v>257500</v>
      </c>
      <c r="G7" s="15">
        <v>71000</v>
      </c>
      <c r="H7" s="20">
        <v>27.572815533980581</v>
      </c>
      <c r="I7" s="15">
        <v>141368</v>
      </c>
      <c r="J7" s="15">
        <v>192632</v>
      </c>
      <c r="K7" s="15">
        <v>76500</v>
      </c>
      <c r="L7" s="30">
        <v>68</v>
      </c>
      <c r="M7" s="30">
        <v>68</v>
      </c>
      <c r="N7" s="15">
        <v>2832.8235294117649</v>
      </c>
      <c r="O7" s="5" t="s">
        <v>46</v>
      </c>
      <c r="P7" t="s">
        <v>47</v>
      </c>
      <c r="R7" t="s">
        <v>51</v>
      </c>
      <c r="S7" s="6">
        <v>43696</v>
      </c>
      <c r="U7" s="7" t="s">
        <v>53</v>
      </c>
      <c r="V7" t="s">
        <v>54</v>
      </c>
    </row>
    <row r="8" spans="1:56" x14ac:dyDescent="0.25">
      <c r="A8" t="s">
        <v>50</v>
      </c>
      <c r="B8" s="25">
        <v>44407</v>
      </c>
      <c r="C8" s="15">
        <v>173000</v>
      </c>
      <c r="D8" t="s">
        <v>25</v>
      </c>
      <c r="E8" t="s">
        <v>26</v>
      </c>
      <c r="F8" s="15">
        <v>173000</v>
      </c>
      <c r="G8" s="15">
        <v>58900</v>
      </c>
      <c r="H8" s="20">
        <v>34.04624277456648</v>
      </c>
      <c r="I8" s="15">
        <v>116965</v>
      </c>
      <c r="J8" s="15">
        <v>122001</v>
      </c>
      <c r="K8" s="15">
        <v>65966</v>
      </c>
      <c r="L8" s="30">
        <v>62.36</v>
      </c>
      <c r="M8" s="30">
        <v>62.36</v>
      </c>
      <c r="N8" s="15">
        <v>1973.3811504468711</v>
      </c>
      <c r="O8" s="5" t="s">
        <v>46</v>
      </c>
      <c r="P8" t="s">
        <v>48</v>
      </c>
      <c r="R8" t="s">
        <v>52</v>
      </c>
      <c r="S8" s="6">
        <v>43696</v>
      </c>
      <c r="U8" s="7" t="s">
        <v>53</v>
      </c>
      <c r="V8" t="s">
        <v>55</v>
      </c>
    </row>
    <row r="9" spans="1:56" x14ac:dyDescent="0.25">
      <c r="O9" s="5"/>
      <c r="S9" s="6"/>
      <c r="U9" s="7"/>
    </row>
    <row r="10" spans="1:56" ht="15.75" thickBot="1" x14ac:dyDescent="0.3">
      <c r="O10" s="5"/>
      <c r="S10" s="6"/>
      <c r="U10" s="7"/>
    </row>
    <row r="11" spans="1:56" ht="15.75" thickTop="1" x14ac:dyDescent="0.25">
      <c r="A11" s="8"/>
      <c r="B11" s="26" t="s">
        <v>38</v>
      </c>
      <c r="C11" s="16">
        <f>+SUM(C2:C10)</f>
        <v>1090500</v>
      </c>
      <c r="D11" s="8"/>
      <c r="E11" s="8"/>
      <c r="F11" s="16">
        <f>+SUM(F2:F10)</f>
        <v>1090500</v>
      </c>
      <c r="G11" s="16">
        <f>+SUM(G2:G10)</f>
        <v>429800</v>
      </c>
      <c r="H11" s="21"/>
      <c r="I11" s="16">
        <f>+SUM(I2:I10)</f>
        <v>858403</v>
      </c>
      <c r="J11" s="16">
        <f>+SUM(J2:J10)</f>
        <v>974633</v>
      </c>
      <c r="K11" s="16">
        <f>+SUM(K2:K10)</f>
        <v>728466</v>
      </c>
      <c r="L11" s="31">
        <f>+SUM(L2:L10)</f>
        <v>669.36</v>
      </c>
      <c r="M11" s="31">
        <f>+SUM(M2:M10)</f>
        <v>669.36</v>
      </c>
      <c r="N11" s="16"/>
      <c r="O11" s="9"/>
      <c r="P11" s="8"/>
      <c r="Q11" s="8"/>
      <c r="R11" s="8"/>
      <c r="S11" s="8"/>
      <c r="T11" s="8"/>
      <c r="U11" s="8"/>
      <c r="V11" s="8"/>
      <c r="W11" s="8"/>
      <c r="X11" s="8"/>
    </row>
    <row r="12" spans="1:56" x14ac:dyDescent="0.25">
      <c r="A12" s="10"/>
      <c r="B12" s="27"/>
      <c r="C12" s="17"/>
      <c r="D12" s="10"/>
      <c r="E12" s="10"/>
      <c r="F12" s="17"/>
      <c r="G12" s="17" t="s">
        <v>39</v>
      </c>
      <c r="H12" s="22">
        <f>G11/F11*100</f>
        <v>39.413113250802382</v>
      </c>
      <c r="I12" s="17"/>
      <c r="J12" s="17"/>
      <c r="K12" s="17" t="s">
        <v>40</v>
      </c>
      <c r="L12" s="32" t="s">
        <v>40</v>
      </c>
      <c r="M12" s="32"/>
      <c r="N12" s="17" t="s">
        <v>45</v>
      </c>
      <c r="O12" s="11"/>
      <c r="P12" s="10"/>
      <c r="Q12" s="10"/>
      <c r="R12" s="10"/>
      <c r="S12" s="10"/>
      <c r="T12" s="10"/>
      <c r="U12" s="10"/>
      <c r="V12" s="10"/>
      <c r="W12" s="10"/>
      <c r="X12" s="10"/>
    </row>
    <row r="13" spans="1:56" x14ac:dyDescent="0.25">
      <c r="A13" s="34" t="s">
        <v>60</v>
      </c>
      <c r="B13" s="28"/>
      <c r="C13" s="18"/>
      <c r="D13" s="12"/>
      <c r="E13" s="12"/>
      <c r="F13" s="18"/>
      <c r="G13" s="18" t="s">
        <v>41</v>
      </c>
      <c r="H13" s="23">
        <f>STDEV(H2:H6)</f>
        <v>13.065948392962133</v>
      </c>
      <c r="I13" s="18"/>
      <c r="J13" s="18"/>
      <c r="K13" s="18" t="s">
        <v>42</v>
      </c>
      <c r="L13" s="33" t="s">
        <v>42</v>
      </c>
      <c r="M13" s="33">
        <f>J11/L11</f>
        <v>1456.0669893629736</v>
      </c>
      <c r="N13" s="18" t="s">
        <v>45</v>
      </c>
      <c r="O13" s="13"/>
      <c r="P13" s="12"/>
      <c r="Q13" s="12"/>
      <c r="R13" s="12"/>
      <c r="S13" s="12"/>
      <c r="T13" s="12"/>
      <c r="U13" s="12"/>
      <c r="V13" s="12"/>
      <c r="W13" s="12"/>
      <c r="X13" s="12"/>
    </row>
    <row r="14" spans="1:56" x14ac:dyDescent="0.25">
      <c r="A14" t="s">
        <v>59</v>
      </c>
    </row>
    <row r="15" spans="1:56" x14ac:dyDescent="0.25">
      <c r="A15" t="s">
        <v>58</v>
      </c>
    </row>
    <row r="16" spans="1:56" x14ac:dyDescent="0.25">
      <c r="A16" t="s">
        <v>57</v>
      </c>
    </row>
    <row r="17" spans="1:1" x14ac:dyDescent="0.25">
      <c r="A17" t="s">
        <v>56</v>
      </c>
    </row>
  </sheetData>
  <conditionalFormatting sqref="A2:X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8430-B428-4892-ACD2-32B8D88B86F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gbold</cp:lastModifiedBy>
  <dcterms:created xsi:type="dcterms:W3CDTF">2023-01-30T17:25:28Z</dcterms:created>
  <dcterms:modified xsi:type="dcterms:W3CDTF">2023-02-01T15:43:54Z</dcterms:modified>
</cp:coreProperties>
</file>